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e Solidarité\DAS\Espace Collaboratif\Stratégies et projets en cours\Réforme tarification saad\MOBILITE\AMI\"/>
    </mc:Choice>
  </mc:AlternateContent>
  <bookViews>
    <workbookView xWindow="0" yWindow="0" windowWidth="12780" windowHeight="900"/>
  </bookViews>
  <sheets>
    <sheet name="Annexe 1" sheetId="1" r:id="rId1"/>
    <sheet name="Annexe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26" i="1"/>
  <c r="C26" i="1"/>
  <c r="E25" i="1"/>
  <c r="E15" i="1"/>
  <c r="L15" i="1"/>
  <c r="K15" i="1"/>
  <c r="J15" i="1"/>
  <c r="I15" i="1"/>
  <c r="H15" i="1"/>
  <c r="G15" i="1"/>
  <c r="F15" i="1"/>
  <c r="E18" i="1"/>
  <c r="E19" i="1"/>
  <c r="E20" i="1"/>
  <c r="E21" i="1"/>
  <c r="E22" i="1"/>
  <c r="E23" i="1"/>
  <c r="E24" i="1"/>
  <c r="M10" i="1"/>
  <c r="M11" i="1" l="1"/>
  <c r="N11" i="1"/>
  <c r="M12" i="1"/>
  <c r="O12" i="1" s="1"/>
  <c r="N12" i="1"/>
  <c r="M13" i="1"/>
  <c r="N13" i="1"/>
  <c r="M14" i="1"/>
  <c r="N14" i="1"/>
  <c r="N10" i="1"/>
  <c r="C11" i="1"/>
  <c r="D11" i="1"/>
  <c r="C12" i="1"/>
  <c r="D12" i="1"/>
  <c r="C13" i="1"/>
  <c r="D13" i="1"/>
  <c r="C14" i="1"/>
  <c r="D14" i="1"/>
  <c r="D10" i="1"/>
  <c r="C10" i="1"/>
  <c r="D4" i="1"/>
  <c r="G5" i="1" s="1"/>
  <c r="C4" i="1"/>
  <c r="F5" i="1" s="1"/>
  <c r="H4" i="1"/>
  <c r="H5" i="1" l="1"/>
  <c r="E17" i="1" s="1"/>
  <c r="E26" i="1" s="1"/>
  <c r="D29" i="1" s="1"/>
  <c r="O11" i="1"/>
  <c r="M15" i="1"/>
  <c r="C15" i="1"/>
  <c r="O14" i="1"/>
  <c r="D15" i="1"/>
  <c r="O13" i="1"/>
  <c r="O10" i="1"/>
  <c r="N15" i="1"/>
  <c r="H8" i="2"/>
  <c r="G8" i="2"/>
  <c r="F8" i="2"/>
  <c r="E8" i="2"/>
  <c r="D8" i="2"/>
  <c r="B33" i="1" l="1"/>
  <c r="C39" i="1" s="1"/>
  <c r="O15" i="1"/>
  <c r="C29" i="1" l="1"/>
  <c r="E29" i="1" s="1"/>
  <c r="B39" i="1" s="1"/>
  <c r="D39" i="1" s="1"/>
  <c r="P15" i="1"/>
</calcChain>
</file>

<file path=xl/sharedStrings.xml><?xml version="1.0" encoding="utf-8"?>
<sst xmlns="http://schemas.openxmlformats.org/spreadsheetml/2006/main" count="68" uniqueCount="63">
  <si>
    <t>Type de véhicule</t>
  </si>
  <si>
    <t>coût total annuel</t>
  </si>
  <si>
    <t>voitures</t>
  </si>
  <si>
    <t>vélos électriques</t>
  </si>
  <si>
    <t>voitures sans permis</t>
  </si>
  <si>
    <t>scooters</t>
  </si>
  <si>
    <t>autres (à préciser)</t>
  </si>
  <si>
    <t>Nombre de véhicules à l'achat</t>
  </si>
  <si>
    <t>coût d'achat par véhicule</t>
  </si>
  <si>
    <t>coût annuel par véhicule à la location</t>
  </si>
  <si>
    <t>nombre de véhicules à la location</t>
  </si>
  <si>
    <t>Total</t>
  </si>
  <si>
    <t>Investissement</t>
  </si>
  <si>
    <t>détailler les types d'aide envisagés</t>
  </si>
  <si>
    <t>aide au permis de conduire</t>
  </si>
  <si>
    <t>chèque mobilité</t>
  </si>
  <si>
    <t>indemnités kilométriques entre déplacements non consécutifs</t>
  </si>
  <si>
    <t>transport en commun</t>
  </si>
  <si>
    <t>ANNEXE 1</t>
  </si>
  <si>
    <t>OPTION  1</t>
  </si>
  <si>
    <t>OPTION  2</t>
  </si>
  <si>
    <t>Achat, gestion et entretien d’une flotte de véhicules intégralement régie par le SAD.</t>
  </si>
  <si>
    <t>OPTION  3</t>
  </si>
  <si>
    <t>formule mixte ; une partie de la flotte en Option 1 et une autre partie en Option 2.</t>
  </si>
  <si>
    <t>Total option 1</t>
  </si>
  <si>
    <t>Total option 2</t>
  </si>
  <si>
    <t xml:space="preserve">Total </t>
  </si>
  <si>
    <t>Aide générale à la mobilité</t>
  </si>
  <si>
    <t>total versé à la conciergerie</t>
  </si>
  <si>
    <t>2026 aides générales à la mobilité dont frais de délégation de gestion</t>
  </si>
  <si>
    <t>Nombre de véhicules total</t>
  </si>
  <si>
    <t>2025/26 investissement</t>
  </si>
  <si>
    <t>Gestion déléguée intégralement à une conciergerie</t>
  </si>
  <si>
    <t>Flotte régie par le SAD
(en pourcentage)</t>
  </si>
  <si>
    <t>Gestion déléguée à la conciergerie
(en pourcentage)</t>
  </si>
  <si>
    <t xml:space="preserve">Pourcentage Investissement </t>
  </si>
  <si>
    <t>Pourcentage délégation</t>
  </si>
  <si>
    <t>Total répartition</t>
  </si>
  <si>
    <t>répartition de l'investissement en %</t>
  </si>
  <si>
    <t>ANNEXE 2</t>
  </si>
  <si>
    <t>Nombre de salariés</t>
  </si>
  <si>
    <t>coût par salariés</t>
  </si>
  <si>
    <t>Coût total annuel</t>
  </si>
  <si>
    <t>temps de dialogue et de partage de bonnes pratiques entre les professionnels de l’aide à domicile</t>
  </si>
  <si>
    <t>Type d'action</t>
  </si>
  <si>
    <t xml:space="preserve">Coaching collectif </t>
  </si>
  <si>
    <t xml:space="preserve">consolidation des relations et de la communication interne aux équipes </t>
  </si>
  <si>
    <t>Autre (à préciser)</t>
  </si>
  <si>
    <t>TOTAL</t>
  </si>
  <si>
    <t>Nombre de salariés d'intervention au titre de l'activité APA/PCH</t>
  </si>
  <si>
    <t>Subvention plafond totale estimative 2025/2026</t>
  </si>
  <si>
    <t xml:space="preserve"> 
aides générales </t>
  </si>
  <si>
    <t>Veuillez remplir les cellulles blanches</t>
  </si>
  <si>
    <t>Total 2025/2026</t>
  </si>
  <si>
    <t>nombre de salariés en 2026</t>
  </si>
  <si>
    <t>coût individuel en 2026</t>
  </si>
  <si>
    <t>coût annuel 2026</t>
  </si>
  <si>
    <t>Total Option 1</t>
  </si>
  <si>
    <t>Aide mobilité</t>
  </si>
  <si>
    <r>
      <rPr>
        <b/>
        <sz val="14"/>
        <color theme="0"/>
        <rFont val="Calibri"/>
        <family val="2"/>
        <scheme val="minor"/>
      </rPr>
      <t xml:space="preserve">2025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la dépense peut s'étaler jusqu'au 31/12/2026</t>
    </r>
  </si>
  <si>
    <t>Coût annuel estimatif de la conciergerie</t>
  </si>
  <si>
    <t>15 % de la conciergerie</t>
  </si>
  <si>
    <t>Autofinancement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</si>
</sst>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4">
    <xf numFmtId="0" fontId="0" fillId="0" borderId="0" xfId="0"/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9" fontId="0" fillId="0" borderId="1" xfId="2" applyFont="1" applyFill="1" applyBorder="1" applyAlignment="1" applyProtection="1">
      <alignment horizontal="center" vertical="center"/>
      <protection locked="0"/>
    </xf>
    <xf numFmtId="44" fontId="0" fillId="0" borderId="0" xfId="1" applyFont="1" applyBorder="1" applyProtection="1">
      <protection locked="0"/>
    </xf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4" fontId="10" fillId="0" borderId="1" xfId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0" fillId="3" borderId="1" xfId="0" applyFont="1" applyFill="1" applyBorder="1" applyAlignment="1" applyProtection="1">
      <alignment horizontal="center" vertical="center"/>
    </xf>
    <xf numFmtId="44" fontId="10" fillId="3" borderId="1" xfId="1" applyFont="1" applyFill="1" applyBorder="1" applyAlignment="1" applyProtection="1">
      <alignment horizontal="center" vertical="center"/>
    </xf>
    <xf numFmtId="44" fontId="10" fillId="3" borderId="1" xfId="1" applyFont="1" applyFill="1" applyBorder="1" applyAlignment="1" applyProtection="1">
      <alignment horizontal="center"/>
    </xf>
    <xf numFmtId="44" fontId="9" fillId="3" borderId="1" xfId="0" applyNumberFormat="1" applyFont="1" applyFill="1" applyBorder="1" applyProtection="1"/>
    <xf numFmtId="164" fontId="9" fillId="3" borderId="1" xfId="1" applyNumberFormat="1" applyFont="1" applyFill="1" applyBorder="1" applyProtection="1"/>
    <xf numFmtId="44" fontId="9" fillId="3" borderId="1" xfId="1" applyFont="1" applyFill="1" applyBorder="1" applyProtection="1"/>
    <xf numFmtId="9" fontId="0" fillId="3" borderId="1" xfId="2" applyFont="1" applyFill="1" applyBorder="1" applyAlignment="1" applyProtection="1">
      <alignment horizontal="center" vertical="center"/>
    </xf>
    <xf numFmtId="44" fontId="9" fillId="3" borderId="1" xfId="1" applyFont="1" applyFill="1" applyBorder="1" applyAlignment="1" applyProtection="1">
      <alignment horizontal="center" vertical="center"/>
    </xf>
    <xf numFmtId="44" fontId="0" fillId="3" borderId="1" xfId="1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18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/>
    <xf numFmtId="0" fontId="10" fillId="0" borderId="1" xfId="0" applyFont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  <xf numFmtId="44" fontId="20" fillId="2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10" fillId="6" borderId="1" xfId="0" applyFont="1" applyFill="1" applyBorder="1" applyAlignment="1" applyProtection="1">
      <alignment horizontal="center" vertical="center"/>
    </xf>
    <xf numFmtId="44" fontId="10" fillId="6" borderId="1" xfId="1" applyFont="1" applyFill="1" applyBorder="1" applyAlignment="1" applyProtection="1">
      <alignment horizontal="center" vertical="center"/>
    </xf>
    <xf numFmtId="44" fontId="5" fillId="0" borderId="0" xfId="0" applyNumberFormat="1" applyFont="1" applyProtection="1"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44" fontId="21" fillId="3" borderId="1" xfId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80" zoomScaleNormal="80" workbookViewId="0">
      <selection activeCell="C11" sqref="C11"/>
    </sheetView>
  </sheetViews>
  <sheetFormatPr baseColWidth="10" defaultColWidth="11.453125" defaultRowHeight="14.5" x14ac:dyDescent="0.35"/>
  <cols>
    <col min="1" max="1" width="24.26953125" style="2" customWidth="1"/>
    <col min="2" max="2" width="41.26953125" style="2" customWidth="1"/>
    <col min="3" max="4" width="17.453125" style="2" customWidth="1"/>
    <col min="5" max="5" width="20.1796875" style="2" bestFit="1" customWidth="1"/>
    <col min="6" max="6" width="17.1796875" style="2" customWidth="1"/>
    <col min="7" max="8" width="17.81640625" style="2" customWidth="1"/>
    <col min="9" max="10" width="14.54296875" style="2" customWidth="1"/>
    <col min="11" max="12" width="17.81640625" style="2" customWidth="1"/>
    <col min="13" max="15" width="15.453125" style="2" customWidth="1"/>
    <col min="16" max="16" width="18.1796875" style="2" bestFit="1" customWidth="1"/>
    <col min="17" max="17" width="16.7265625" style="2" customWidth="1"/>
    <col min="18" max="18" width="18.453125" style="4" customWidth="1"/>
    <col min="19" max="16384" width="11.453125" style="2"/>
  </cols>
  <sheetData>
    <row r="1" spans="1:18" ht="21.5" thickBot="1" x14ac:dyDescent="0.4">
      <c r="A1" s="1" t="s">
        <v>18</v>
      </c>
      <c r="D1" s="3"/>
      <c r="F1" s="77" t="s">
        <v>38</v>
      </c>
      <c r="G1" s="78"/>
      <c r="H1" s="79"/>
      <c r="P1" s="4"/>
      <c r="R1" s="5"/>
    </row>
    <row r="2" spans="1:18" ht="41.5" customHeight="1" x14ac:dyDescent="0.35">
      <c r="C2" s="80" t="s">
        <v>50</v>
      </c>
      <c r="D2" s="80"/>
      <c r="F2" s="81" t="s">
        <v>33</v>
      </c>
      <c r="G2" s="81"/>
      <c r="H2" s="39" t="s">
        <v>34</v>
      </c>
      <c r="J2" s="43" t="s">
        <v>52</v>
      </c>
    </row>
    <row r="3" spans="1:18" ht="72.5" x14ac:dyDescent="0.35">
      <c r="A3" s="1"/>
      <c r="B3" s="38" t="s">
        <v>49</v>
      </c>
      <c r="C3" s="38" t="s">
        <v>31</v>
      </c>
      <c r="D3" s="38" t="s">
        <v>29</v>
      </c>
      <c r="F3" s="40" t="s">
        <v>35</v>
      </c>
      <c r="G3" s="40" t="s">
        <v>51</v>
      </c>
      <c r="H3" s="40" t="s">
        <v>36</v>
      </c>
      <c r="P3" s="4"/>
      <c r="R3" s="5"/>
    </row>
    <row r="4" spans="1:18" ht="21" x14ac:dyDescent="0.35">
      <c r="A4" s="1"/>
      <c r="B4" s="6"/>
      <c r="C4" s="37" t="str">
        <f>IF(B4="","",B4*534.9)</f>
        <v/>
      </c>
      <c r="D4" s="37" t="str">
        <f>IF(B4="","",B4*170.3)</f>
        <v/>
      </c>
      <c r="F4" s="7"/>
      <c r="G4" s="41"/>
      <c r="H4" s="35" t="str">
        <f>IF(F4="","",1-F4)</f>
        <v/>
      </c>
      <c r="P4" s="4"/>
      <c r="R4" s="5"/>
    </row>
    <row r="5" spans="1:18" ht="21" x14ac:dyDescent="0.35">
      <c r="A5" s="1"/>
      <c r="B5" s="4"/>
      <c r="C5" s="8"/>
      <c r="D5" s="8"/>
      <c r="E5" s="42" t="s">
        <v>37</v>
      </c>
      <c r="F5" s="36" t="str">
        <f>IFERROR(IF(F4="","",C4*F4),"")</f>
        <v/>
      </c>
      <c r="G5" s="36" t="str">
        <f>D4</f>
        <v/>
      </c>
      <c r="H5" s="36" t="str">
        <f>IFERROR(IF(H4="","",C4*H4),"")</f>
        <v/>
      </c>
      <c r="I5" s="9"/>
      <c r="J5" s="9"/>
      <c r="K5" s="9"/>
      <c r="P5" s="4"/>
      <c r="R5" s="5"/>
    </row>
    <row r="6" spans="1:18" ht="21" x14ac:dyDescent="0.35">
      <c r="A6" s="1"/>
      <c r="D6" s="3"/>
      <c r="P6" s="4"/>
      <c r="R6" s="5"/>
    </row>
    <row r="7" spans="1:18" ht="21" x14ac:dyDescent="0.45">
      <c r="A7" s="44" t="s">
        <v>19</v>
      </c>
      <c r="B7" s="83" t="s">
        <v>21</v>
      </c>
      <c r="C7" s="83"/>
      <c r="D7" s="83"/>
      <c r="E7" s="83"/>
      <c r="G7" s="10"/>
      <c r="P7" s="4"/>
      <c r="R7" s="5"/>
    </row>
    <row r="8" spans="1:18" s="12" customFormat="1" ht="18.5" x14ac:dyDescent="0.35">
      <c r="A8" s="45" t="s">
        <v>12</v>
      </c>
      <c r="B8" s="46" t="s">
        <v>0</v>
      </c>
      <c r="C8" s="87" t="s">
        <v>30</v>
      </c>
      <c r="D8" s="88"/>
      <c r="E8" s="84" t="s">
        <v>7</v>
      </c>
      <c r="F8" s="85"/>
      <c r="G8" s="84" t="s">
        <v>10</v>
      </c>
      <c r="H8" s="85"/>
      <c r="I8" s="84" t="s">
        <v>8</v>
      </c>
      <c r="J8" s="85"/>
      <c r="K8" s="84" t="s">
        <v>9</v>
      </c>
      <c r="L8" s="85"/>
      <c r="M8" s="82" t="s">
        <v>1</v>
      </c>
      <c r="N8" s="82"/>
      <c r="O8" s="89" t="s">
        <v>53</v>
      </c>
      <c r="P8" s="93" t="s">
        <v>62</v>
      </c>
      <c r="R8" s="11"/>
    </row>
    <row r="9" spans="1:18" s="12" customFormat="1" ht="21" x14ac:dyDescent="0.35">
      <c r="A9" s="47"/>
      <c r="B9" s="48"/>
      <c r="C9" s="48">
        <v>2025</v>
      </c>
      <c r="D9" s="48">
        <v>2026</v>
      </c>
      <c r="E9" s="48">
        <v>2025</v>
      </c>
      <c r="F9" s="48">
        <v>2026</v>
      </c>
      <c r="G9" s="48">
        <v>2025</v>
      </c>
      <c r="H9" s="48">
        <v>2026</v>
      </c>
      <c r="I9" s="48">
        <v>2025</v>
      </c>
      <c r="J9" s="48">
        <v>2026</v>
      </c>
      <c r="K9" s="48">
        <v>2025</v>
      </c>
      <c r="L9" s="48">
        <v>2026</v>
      </c>
      <c r="M9" s="48">
        <v>2025</v>
      </c>
      <c r="N9" s="48">
        <v>2026</v>
      </c>
      <c r="O9" s="90"/>
      <c r="P9" s="93"/>
      <c r="R9" s="5"/>
    </row>
    <row r="10" spans="1:18" x14ac:dyDescent="0.35">
      <c r="A10" s="13"/>
      <c r="B10" s="49" t="s">
        <v>2</v>
      </c>
      <c r="C10" s="29" t="str">
        <f>IF(E10+G10=0,"",E10+G10)</f>
        <v/>
      </c>
      <c r="D10" s="29" t="str">
        <f>IF(F10+H10=0,"",F10+H10)</f>
        <v/>
      </c>
      <c r="E10" s="15"/>
      <c r="F10" s="15"/>
      <c r="G10" s="15"/>
      <c r="H10" s="15"/>
      <c r="I10" s="16"/>
      <c r="J10" s="16"/>
      <c r="K10" s="16"/>
      <c r="L10" s="16"/>
      <c r="M10" s="30" t="str">
        <f>IF((E10*I10)+(G10*K10)=0,"",(E10*I10)+(G10*K10))</f>
        <v/>
      </c>
      <c r="N10" s="30" t="str">
        <f>IF((F10*J10)+(H10*L10)=0,"",(F10*J10)+(H10*L10))</f>
        <v/>
      </c>
      <c r="O10" s="30" t="str">
        <f>IF(SUM(M10:N10)=0,"",SUM(M10:N10))</f>
        <v/>
      </c>
      <c r="P10" s="93"/>
      <c r="R10" s="17"/>
    </row>
    <row r="11" spans="1:18" x14ac:dyDescent="0.35">
      <c r="A11" s="13"/>
      <c r="B11" s="49" t="s">
        <v>3</v>
      </c>
      <c r="C11" s="29" t="str">
        <f t="shared" ref="C11:C14" si="0">IF(E11+G11=0,"",E11+G11)</f>
        <v/>
      </c>
      <c r="D11" s="29" t="str">
        <f t="shared" ref="D11:D14" si="1">IF(F11+H11=0,"",F11+H11)</f>
        <v/>
      </c>
      <c r="E11" s="15"/>
      <c r="F11" s="15"/>
      <c r="G11" s="15"/>
      <c r="H11" s="15"/>
      <c r="I11" s="16"/>
      <c r="J11" s="16"/>
      <c r="K11" s="16"/>
      <c r="L11" s="16"/>
      <c r="M11" s="30" t="str">
        <f t="shared" ref="M11:M14" si="2">IF((E11*I11)+(G11*K11)=0,"",(E11*I11)+(G11*K11))</f>
        <v/>
      </c>
      <c r="N11" s="30" t="str">
        <f t="shared" ref="N11:N14" si="3">IF((F11*J11)+(H11*L11)=0,"",(F11*J11)+(H11*L11))</f>
        <v/>
      </c>
      <c r="O11" s="30" t="str">
        <f t="shared" ref="O11:O14" si="4">IF(SUM(M11:N11)=0,"",SUM(M11:N11))</f>
        <v/>
      </c>
      <c r="P11" s="93"/>
      <c r="R11" s="17"/>
    </row>
    <row r="12" spans="1:18" x14ac:dyDescent="0.35">
      <c r="A12" s="13"/>
      <c r="B12" s="49" t="s">
        <v>4</v>
      </c>
      <c r="C12" s="29" t="str">
        <f t="shared" si="0"/>
        <v/>
      </c>
      <c r="D12" s="29" t="str">
        <f t="shared" si="1"/>
        <v/>
      </c>
      <c r="E12" s="15"/>
      <c r="F12" s="15"/>
      <c r="G12" s="15"/>
      <c r="H12" s="15"/>
      <c r="I12" s="16"/>
      <c r="J12" s="16"/>
      <c r="K12" s="16"/>
      <c r="L12" s="16"/>
      <c r="M12" s="30" t="str">
        <f t="shared" si="2"/>
        <v/>
      </c>
      <c r="N12" s="30" t="str">
        <f t="shared" si="3"/>
        <v/>
      </c>
      <c r="O12" s="30" t="str">
        <f t="shared" si="4"/>
        <v/>
      </c>
      <c r="P12" s="93"/>
      <c r="R12" s="17"/>
    </row>
    <row r="13" spans="1:18" x14ac:dyDescent="0.35">
      <c r="A13" s="13"/>
      <c r="B13" s="49" t="s">
        <v>5</v>
      </c>
      <c r="C13" s="29" t="str">
        <f t="shared" si="0"/>
        <v/>
      </c>
      <c r="D13" s="29" t="str">
        <f t="shared" si="1"/>
        <v/>
      </c>
      <c r="E13" s="15"/>
      <c r="F13" s="15"/>
      <c r="G13" s="15"/>
      <c r="H13" s="15"/>
      <c r="I13" s="16"/>
      <c r="J13" s="16"/>
      <c r="K13" s="16"/>
      <c r="L13" s="16"/>
      <c r="M13" s="30" t="str">
        <f t="shared" si="2"/>
        <v/>
      </c>
      <c r="N13" s="30" t="str">
        <f t="shared" si="3"/>
        <v/>
      </c>
      <c r="O13" s="30" t="str">
        <f t="shared" si="4"/>
        <v/>
      </c>
      <c r="P13" s="93"/>
      <c r="R13" s="17"/>
    </row>
    <row r="14" spans="1:18" x14ac:dyDescent="0.35">
      <c r="A14" s="13"/>
      <c r="B14" s="14" t="s">
        <v>6</v>
      </c>
      <c r="C14" s="29" t="str">
        <f t="shared" si="0"/>
        <v/>
      </c>
      <c r="D14" s="29" t="str">
        <f t="shared" si="1"/>
        <v/>
      </c>
      <c r="E14" s="15"/>
      <c r="F14" s="15"/>
      <c r="G14" s="15"/>
      <c r="H14" s="15"/>
      <c r="I14" s="16"/>
      <c r="J14" s="16"/>
      <c r="K14" s="16"/>
      <c r="L14" s="16"/>
      <c r="M14" s="30" t="str">
        <f t="shared" si="2"/>
        <v/>
      </c>
      <c r="N14" s="30" t="str">
        <f t="shared" si="3"/>
        <v/>
      </c>
      <c r="O14" s="30" t="str">
        <f t="shared" si="4"/>
        <v/>
      </c>
      <c r="P14" s="93"/>
      <c r="R14" s="17"/>
    </row>
    <row r="15" spans="1:18" x14ac:dyDescent="0.35">
      <c r="A15" s="13"/>
      <c r="B15" s="49" t="s">
        <v>11</v>
      </c>
      <c r="C15" s="29">
        <f>SUM(C10:C14)</f>
        <v>0</v>
      </c>
      <c r="D15" s="29">
        <f t="shared" ref="D15:O15" si="5">SUM(D10:D14)</f>
        <v>0</v>
      </c>
      <c r="E15" s="29">
        <f>SUM(E10:E14)</f>
        <v>0</v>
      </c>
      <c r="F15" s="29">
        <f t="shared" si="5"/>
        <v>0</v>
      </c>
      <c r="G15" s="29">
        <f t="shared" si="5"/>
        <v>0</v>
      </c>
      <c r="H15" s="29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1">
        <f t="shared" si="5"/>
        <v>0</v>
      </c>
      <c r="N15" s="31">
        <f t="shared" si="5"/>
        <v>0</v>
      </c>
      <c r="O15" s="31">
        <f t="shared" si="5"/>
        <v>0</v>
      </c>
      <c r="P15" s="31">
        <f>IF(O15&gt;F5,O15-F5,0)</f>
        <v>0</v>
      </c>
      <c r="R15" s="18"/>
    </row>
    <row r="16" spans="1:18" ht="37" x14ac:dyDescent="0.35">
      <c r="A16" s="50" t="s">
        <v>27</v>
      </c>
      <c r="B16" s="38" t="s">
        <v>13</v>
      </c>
      <c r="C16" s="51" t="s">
        <v>54</v>
      </c>
      <c r="D16" s="38" t="s">
        <v>55</v>
      </c>
      <c r="E16" s="38" t="s">
        <v>56</v>
      </c>
      <c r="F16" s="19"/>
      <c r="G16" s="19"/>
      <c r="H16" s="4"/>
      <c r="I16" s="19"/>
      <c r="J16" s="19"/>
      <c r="K16" s="19"/>
      <c r="L16" s="19"/>
      <c r="M16" s="19"/>
      <c r="N16" s="19"/>
      <c r="O16" s="19"/>
      <c r="P16" s="20"/>
      <c r="R16" s="21"/>
    </row>
    <row r="17" spans="1:18" x14ac:dyDescent="0.35">
      <c r="A17" s="70" t="s">
        <v>61</v>
      </c>
      <c r="B17" s="74" t="s">
        <v>60</v>
      </c>
      <c r="C17" s="71"/>
      <c r="D17" s="72"/>
      <c r="E17" s="30" t="str">
        <f>IF(H5="","",H5*0.15)</f>
        <v/>
      </c>
      <c r="F17" s="22"/>
      <c r="G17" s="22"/>
      <c r="H17" s="23"/>
      <c r="I17" s="22"/>
      <c r="J17" s="22"/>
      <c r="K17" s="22"/>
      <c r="L17" s="22"/>
      <c r="M17" s="22"/>
      <c r="N17" s="22"/>
      <c r="O17" s="22"/>
      <c r="P17" s="22"/>
      <c r="R17" s="17"/>
    </row>
    <row r="18" spans="1:18" ht="40.5" customHeight="1" x14ac:dyDescent="0.35">
      <c r="A18" s="22"/>
      <c r="B18" s="52" t="s">
        <v>14</v>
      </c>
      <c r="C18" s="15"/>
      <c r="D18" s="16"/>
      <c r="E18" s="30" t="str">
        <f t="shared" ref="E18:E25" si="6">IF(C18*D18=0,"",C18*D18)</f>
        <v/>
      </c>
      <c r="F18" s="73"/>
      <c r="G18" s="22"/>
      <c r="H18" s="23"/>
      <c r="I18" s="22"/>
      <c r="J18" s="22"/>
      <c r="K18" s="22"/>
      <c r="L18" s="22"/>
      <c r="M18" s="22"/>
      <c r="N18" s="22"/>
      <c r="O18" s="22"/>
      <c r="P18" s="22"/>
      <c r="R18" s="17"/>
    </row>
    <row r="19" spans="1:18" ht="26" x14ac:dyDescent="0.35">
      <c r="A19" s="24"/>
      <c r="B19" s="52" t="s">
        <v>16</v>
      </c>
      <c r="C19" s="15"/>
      <c r="D19" s="16"/>
      <c r="E19" s="30" t="str">
        <f t="shared" si="6"/>
        <v/>
      </c>
      <c r="F19" s="22"/>
      <c r="G19" s="22"/>
      <c r="H19" s="23"/>
      <c r="I19" s="22"/>
      <c r="J19" s="22"/>
      <c r="K19" s="22"/>
      <c r="L19" s="22"/>
      <c r="M19" s="22"/>
      <c r="N19" s="22"/>
      <c r="O19" s="22"/>
      <c r="P19" s="22"/>
      <c r="R19" s="17"/>
    </row>
    <row r="20" spans="1:18" x14ac:dyDescent="0.35">
      <c r="A20" s="22"/>
      <c r="B20" s="52" t="s">
        <v>15</v>
      </c>
      <c r="C20" s="15"/>
      <c r="D20" s="16"/>
      <c r="E20" s="30" t="str">
        <f t="shared" si="6"/>
        <v/>
      </c>
      <c r="F20" s="22"/>
      <c r="G20" s="22"/>
      <c r="H20" s="23"/>
      <c r="I20" s="22"/>
      <c r="J20" s="22"/>
      <c r="K20" s="22"/>
      <c r="L20" s="22"/>
      <c r="M20" s="22"/>
      <c r="N20" s="22"/>
      <c r="O20" s="22"/>
      <c r="P20" s="22"/>
      <c r="R20" s="17"/>
    </row>
    <row r="21" spans="1:18" x14ac:dyDescent="0.35">
      <c r="A21" s="22"/>
      <c r="B21" s="52" t="s">
        <v>17</v>
      </c>
      <c r="C21" s="15">
        <v>100</v>
      </c>
      <c r="D21" s="16">
        <v>600</v>
      </c>
      <c r="E21" s="30">
        <f t="shared" si="6"/>
        <v>60000</v>
      </c>
      <c r="F21" s="22"/>
      <c r="G21" s="22"/>
      <c r="H21" s="23"/>
      <c r="I21" s="22"/>
      <c r="J21" s="22"/>
      <c r="K21" s="22"/>
      <c r="L21" s="22"/>
      <c r="M21" s="22"/>
      <c r="N21" s="22"/>
      <c r="O21" s="22"/>
      <c r="P21" s="22"/>
      <c r="R21" s="17"/>
    </row>
    <row r="22" spans="1:18" x14ac:dyDescent="0.35">
      <c r="A22" s="22"/>
      <c r="B22" s="56"/>
      <c r="C22" s="15"/>
      <c r="D22" s="16"/>
      <c r="E22" s="30" t="str">
        <f t="shared" si="6"/>
        <v/>
      </c>
      <c r="F22" s="22"/>
      <c r="G22" s="22"/>
      <c r="H22" s="23"/>
      <c r="I22" s="22"/>
      <c r="J22" s="22"/>
      <c r="K22" s="22"/>
      <c r="L22" s="22"/>
      <c r="M22" s="22"/>
      <c r="N22" s="22"/>
      <c r="O22" s="22"/>
      <c r="P22" s="22"/>
      <c r="R22" s="17"/>
    </row>
    <row r="23" spans="1:18" x14ac:dyDescent="0.35">
      <c r="A23" s="25"/>
      <c r="B23" s="56"/>
      <c r="C23" s="15"/>
      <c r="D23" s="16"/>
      <c r="E23" s="30" t="str">
        <f t="shared" si="6"/>
        <v/>
      </c>
      <c r="F23" s="25"/>
      <c r="G23" s="25"/>
      <c r="H23" s="26"/>
      <c r="I23" s="25"/>
      <c r="J23" s="25"/>
      <c r="K23" s="25"/>
      <c r="L23" s="25"/>
      <c r="M23" s="25"/>
      <c r="N23" s="25"/>
      <c r="O23" s="25"/>
      <c r="P23" s="25"/>
      <c r="R23" s="17"/>
    </row>
    <row r="24" spans="1:18" x14ac:dyDescent="0.35">
      <c r="A24" s="25"/>
      <c r="B24" s="56"/>
      <c r="C24" s="15"/>
      <c r="D24" s="16"/>
      <c r="E24" s="30" t="str">
        <f t="shared" si="6"/>
        <v/>
      </c>
      <c r="F24" s="22"/>
      <c r="G24" s="22"/>
      <c r="H24" s="23"/>
      <c r="I24" s="22"/>
      <c r="J24" s="22"/>
      <c r="K24" s="22"/>
      <c r="L24" s="22"/>
      <c r="M24" s="22"/>
      <c r="N24" s="22"/>
      <c r="O24" s="22"/>
      <c r="P24" s="22"/>
      <c r="R24" s="17"/>
    </row>
    <row r="25" spans="1:18" x14ac:dyDescent="0.35">
      <c r="A25" s="25"/>
      <c r="B25" s="56"/>
      <c r="C25" s="15"/>
      <c r="D25" s="16"/>
      <c r="E25" s="30" t="str">
        <f t="shared" si="6"/>
        <v/>
      </c>
      <c r="F25" s="22"/>
      <c r="G25" s="22"/>
      <c r="H25" s="23"/>
      <c r="I25" s="22"/>
      <c r="J25" s="22"/>
      <c r="K25" s="22"/>
      <c r="L25" s="22"/>
      <c r="M25" s="22"/>
      <c r="N25" s="22"/>
      <c r="O25" s="22"/>
      <c r="P25" s="22"/>
      <c r="R25" s="17"/>
    </row>
    <row r="26" spans="1:18" x14ac:dyDescent="0.35">
      <c r="A26" s="25"/>
      <c r="B26" s="48" t="s">
        <v>11</v>
      </c>
      <c r="C26" s="29">
        <f>SUM(C17:C25)</f>
        <v>100</v>
      </c>
      <c r="D26" s="30">
        <f>SUM(D17:D25)</f>
        <v>600</v>
      </c>
      <c r="E26" s="30">
        <f>SUM(E17:E25)</f>
        <v>60000</v>
      </c>
      <c r="F26" s="22"/>
      <c r="G26" s="22"/>
      <c r="H26" s="23"/>
      <c r="I26" s="22"/>
      <c r="J26" s="22"/>
      <c r="K26" s="22"/>
      <c r="L26" s="22"/>
      <c r="M26" s="22"/>
      <c r="N26" s="22"/>
      <c r="O26" s="22"/>
      <c r="P26" s="22"/>
      <c r="R26" s="23"/>
    </row>
    <row r="27" spans="1:18" x14ac:dyDescent="0.35">
      <c r="B27" s="22"/>
      <c r="C27" s="22"/>
      <c r="D27" s="22"/>
      <c r="E27" s="22"/>
      <c r="F27" s="23"/>
      <c r="G27" s="23"/>
      <c r="H27" s="23"/>
      <c r="I27" s="22"/>
      <c r="J27" s="22"/>
      <c r="K27" s="22"/>
      <c r="L27" s="22"/>
      <c r="M27" s="22"/>
      <c r="N27" s="22"/>
      <c r="O27" s="22"/>
      <c r="P27" s="22"/>
    </row>
    <row r="28" spans="1:18" x14ac:dyDescent="0.35">
      <c r="B28" s="22"/>
      <c r="C28" s="48" t="s">
        <v>12</v>
      </c>
      <c r="D28" s="48" t="s">
        <v>58</v>
      </c>
      <c r="E28" s="48" t="s">
        <v>11</v>
      </c>
      <c r="F28" s="23"/>
      <c r="G28" s="23"/>
      <c r="H28" s="23"/>
      <c r="I28" s="22"/>
      <c r="J28" s="22"/>
      <c r="K28" s="22"/>
      <c r="L28" s="22"/>
      <c r="M28" s="22"/>
      <c r="N28" s="22"/>
      <c r="O28" s="22"/>
      <c r="P28" s="22"/>
    </row>
    <row r="29" spans="1:18" ht="30" customHeight="1" x14ac:dyDescent="0.35">
      <c r="B29" s="76" t="s">
        <v>57</v>
      </c>
      <c r="C29" s="30">
        <f>IF(O15&gt;=F5,F5,O15)</f>
        <v>0</v>
      </c>
      <c r="D29" s="30">
        <f>IF(E26&gt;=D4,D4,E26)</f>
        <v>60000</v>
      </c>
      <c r="E29" s="75">
        <f>IFERROR(C29+D29,"")</f>
        <v>60000</v>
      </c>
      <c r="F29" s="23"/>
      <c r="G29" s="23"/>
      <c r="H29" s="23"/>
      <c r="I29" s="22"/>
      <c r="J29" s="22"/>
      <c r="K29" s="22"/>
      <c r="L29" s="22"/>
      <c r="M29" s="22"/>
      <c r="N29" s="22"/>
      <c r="O29" s="22"/>
      <c r="P29" s="22"/>
    </row>
    <row r="31" spans="1:18" ht="21" x14ac:dyDescent="0.35">
      <c r="A31" s="44" t="s">
        <v>20</v>
      </c>
      <c r="B31" s="53" t="s">
        <v>32</v>
      </c>
      <c r="C31" s="27"/>
      <c r="D31" s="27"/>
      <c r="E31" s="27"/>
      <c r="F31" s="27"/>
      <c r="G31" s="27"/>
      <c r="H31" s="27"/>
      <c r="I31" s="27"/>
      <c r="J31" s="28"/>
      <c r="K31" s="28"/>
    </row>
    <row r="32" spans="1:18" ht="45.65" customHeight="1" x14ac:dyDescent="0.35">
      <c r="B32" s="38" t="s">
        <v>28</v>
      </c>
      <c r="C32" s="11"/>
      <c r="D32" s="11"/>
      <c r="H32" s="11"/>
    </row>
    <row r="33" spans="1:18" x14ac:dyDescent="0.35">
      <c r="B33" s="32" t="str">
        <f>H5</f>
        <v/>
      </c>
      <c r="C33" s="4"/>
      <c r="D33" s="4"/>
    </row>
    <row r="36" spans="1:18" ht="21" x14ac:dyDescent="0.35">
      <c r="A36" s="44" t="s">
        <v>22</v>
      </c>
      <c r="B36" s="86" t="s">
        <v>23</v>
      </c>
      <c r="C36" s="86"/>
      <c r="D36" s="86"/>
      <c r="E36" s="86"/>
      <c r="R36" s="2"/>
    </row>
    <row r="37" spans="1:18" x14ac:dyDescent="0.35">
      <c r="A37" s="54"/>
      <c r="B37" s="55"/>
      <c r="C37" s="55"/>
      <c r="D37" s="55"/>
      <c r="E37" s="55"/>
      <c r="R37" s="2"/>
    </row>
    <row r="38" spans="1:18" x14ac:dyDescent="0.35">
      <c r="B38" s="48" t="s">
        <v>24</v>
      </c>
      <c r="C38" s="48" t="s">
        <v>25</v>
      </c>
      <c r="D38" s="48" t="s">
        <v>26</v>
      </c>
      <c r="R38" s="2"/>
    </row>
    <row r="39" spans="1:18" x14ac:dyDescent="0.35">
      <c r="B39" s="33">
        <f>E29</f>
        <v>60000</v>
      </c>
      <c r="C39" s="32" t="str">
        <f>B33</f>
        <v/>
      </c>
      <c r="D39" s="34" t="str">
        <f>IFERROR(B39+C39,"")</f>
        <v/>
      </c>
      <c r="R39" s="2"/>
    </row>
  </sheetData>
  <sheetProtection password="CDA6" sheet="1" objects="1" scenarios="1"/>
  <mergeCells count="13">
    <mergeCell ref="P8:P14"/>
    <mergeCell ref="B36:E36"/>
    <mergeCell ref="C8:D8"/>
    <mergeCell ref="E8:F8"/>
    <mergeCell ref="G8:H8"/>
    <mergeCell ref="I8:J8"/>
    <mergeCell ref="O8:O9"/>
    <mergeCell ref="F1:H1"/>
    <mergeCell ref="C2:D2"/>
    <mergeCell ref="F2:G2"/>
    <mergeCell ref="M8:N8"/>
    <mergeCell ref="B7:E7"/>
    <mergeCell ref="K8:L8"/>
  </mergeCells>
  <pageMargins left="0.7" right="0.7" top="0.75" bottom="0.75" header="0.3" footer="0.3"/>
  <pageSetup paperSize="9" orientation="portrait" r:id="rId1"/>
  <ignoredErrors>
    <ignoredError sqref="E15:L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0.7265625" style="12" customWidth="1"/>
    <col min="2" max="2" width="27.7265625" style="12" customWidth="1"/>
    <col min="3" max="8" width="14.7265625" style="12" customWidth="1"/>
    <col min="9" max="16384" width="11.453125" style="2"/>
  </cols>
  <sheetData>
    <row r="2" spans="1:8" ht="21" x14ac:dyDescent="0.35">
      <c r="A2" s="61" t="s">
        <v>39</v>
      </c>
    </row>
    <row r="3" spans="1:8" ht="21" x14ac:dyDescent="0.35">
      <c r="A3" s="66"/>
      <c r="C3" s="91" t="s">
        <v>40</v>
      </c>
      <c r="D3" s="91"/>
      <c r="E3" s="91" t="s">
        <v>41</v>
      </c>
      <c r="F3" s="91"/>
      <c r="G3" s="92" t="s">
        <v>42</v>
      </c>
      <c r="H3" s="92"/>
    </row>
    <row r="4" spans="1:8" ht="89.25" customHeight="1" x14ac:dyDescent="0.35">
      <c r="A4" s="57" t="s">
        <v>43</v>
      </c>
      <c r="B4" s="58" t="s">
        <v>44</v>
      </c>
      <c r="C4" s="59" t="s">
        <v>59</v>
      </c>
      <c r="D4" s="60">
        <v>2026</v>
      </c>
      <c r="E4" s="59" t="s">
        <v>59</v>
      </c>
      <c r="F4" s="60">
        <v>2026</v>
      </c>
      <c r="G4" s="59" t="s">
        <v>59</v>
      </c>
      <c r="H4" s="60">
        <v>2026</v>
      </c>
    </row>
    <row r="5" spans="1:8" ht="36.75" customHeight="1" x14ac:dyDescent="0.35">
      <c r="A5" s="67"/>
      <c r="B5" s="62" t="s">
        <v>45</v>
      </c>
      <c r="C5" s="69"/>
      <c r="D5" s="69"/>
      <c r="E5" s="69"/>
      <c r="F5" s="69"/>
      <c r="G5" s="69"/>
      <c r="H5" s="69"/>
    </row>
    <row r="6" spans="1:8" ht="53.25" customHeight="1" x14ac:dyDescent="0.35">
      <c r="A6" s="67"/>
      <c r="B6" s="63" t="s">
        <v>46</v>
      </c>
      <c r="C6" s="69"/>
      <c r="D6" s="69"/>
      <c r="E6" s="69"/>
      <c r="F6" s="69"/>
      <c r="G6" s="69"/>
      <c r="H6" s="69"/>
    </row>
    <row r="7" spans="1:8" ht="33" customHeight="1" x14ac:dyDescent="0.35">
      <c r="A7" s="67"/>
      <c r="B7" s="68" t="s">
        <v>47</v>
      </c>
      <c r="C7" s="69"/>
      <c r="D7" s="69"/>
      <c r="E7" s="69"/>
      <c r="F7" s="69"/>
      <c r="G7" s="69"/>
      <c r="H7" s="69"/>
    </row>
    <row r="8" spans="1:8" ht="15.5" x14ac:dyDescent="0.35">
      <c r="A8" s="67"/>
      <c r="B8" s="64" t="s">
        <v>48</v>
      </c>
      <c r="C8" s="65">
        <f>SUM(C5:C7)</f>
        <v>0</v>
      </c>
      <c r="D8" s="65">
        <f t="shared" ref="D8:H8" si="0">SUM(D5:D7)</f>
        <v>0</v>
      </c>
      <c r="E8" s="65">
        <f t="shared" si="0"/>
        <v>0</v>
      </c>
      <c r="F8" s="65">
        <f t="shared" si="0"/>
        <v>0</v>
      </c>
      <c r="G8" s="65">
        <f t="shared" si="0"/>
        <v>0</v>
      </c>
      <c r="H8" s="65">
        <f t="shared" si="0"/>
        <v>0</v>
      </c>
    </row>
  </sheetData>
  <sheetProtection password="CDA6" sheet="1" objects="1" scenarios="1"/>
  <mergeCells count="3"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1</vt:lpstr>
      <vt:lpstr>Annexe 2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Vandenkerckhove Geraldine</dc:creator>
  <cp:lastModifiedBy>Messelier Ludovic</cp:lastModifiedBy>
  <dcterms:created xsi:type="dcterms:W3CDTF">2025-10-23T09:24:20Z</dcterms:created>
  <dcterms:modified xsi:type="dcterms:W3CDTF">2025-12-17T09:26:33Z</dcterms:modified>
</cp:coreProperties>
</file>